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442C54AE-5D62-4E9A-AFB9-5C1777372A7E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C6" i="12"/>
</calcChain>
</file>

<file path=xl/sharedStrings.xml><?xml version="1.0" encoding="utf-8"?>
<sst xmlns="http://schemas.openxmlformats.org/spreadsheetml/2006/main" count="173" uniqueCount="129">
  <si>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</si>
  <si>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</si>
  <si>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</si>
  <si>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</si>
  <si>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</si>
  <si>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</si>
  <si>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</si>
  <si>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</si>
  <si>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</si>
  <si>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</si>
  <si>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</si>
  <si>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</si>
  <si>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</si>
  <si>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</si>
  <si>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</si>
  <si>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</si>
  <si>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</si>
  <si>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</si>
  <si>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</si>
  <si>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</si>
  <si>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</si>
  <si>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</si>
  <si>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</si>
  <si>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</si>
  <si>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</si>
  <si>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</si>
  <si>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</si>
  <si>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</si>
  <si>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</si>
  <si>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</si>
  <si>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</si>
  <si>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</si>
  <si>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</si>
  <si>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</si>
  <si>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</si>
  <si>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</si>
  <si>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</si>
  <si>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</si>
  <si>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</si>
  <si>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</si>
  <si>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</si>
  <si>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</si>
  <si>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</si>
  <si>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</si>
  <si>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</si>
  <si>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</si>
  <si>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</si>
  <si>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</si>
  <si>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24-341.31-084</t>
  </si>
  <si>
    <t>9a</t>
  </si>
  <si>
    <t>B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</si>
  <si>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</si>
  <si>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</si>
  <si>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</si>
  <si>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</si>
  <si>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</si>
  <si>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</si>
  <si>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5; 30</t>
  </si>
  <si>
    <t>Niżowy łęg jesionowo-olszowy; Żyzna buczyna sudecka, forma podgórska</t>
  </si>
  <si>
    <t>II.A.27</t>
  </si>
  <si>
    <t>Ziemia Nidziańska i Pinczowska</t>
  </si>
  <si>
    <t>Gmina Pilica, Powiat zawierciański</t>
  </si>
  <si>
    <t>05.06.2023</t>
  </si>
  <si>
    <t>U. Myga-Piątk, J. Nita, A. Piechota, B. Szypuła, A. Żemła-Siesicka</t>
  </si>
  <si>
    <t>1</t>
  </si>
  <si>
    <t>A6</t>
  </si>
  <si>
    <t>A6a</t>
  </si>
  <si>
    <t>1</t>
  </si>
  <si>
    <t>A6</t>
  </si>
  <si>
    <t>A6a</t>
  </si>
  <si>
    <t>2</t>
  </si>
  <si>
    <t>A7</t>
  </si>
  <si>
    <t>A7d</t>
  </si>
  <si>
    <t>2</t>
  </si>
  <si>
    <t>A7</t>
  </si>
  <si>
    <t>A7d</t>
  </si>
  <si>
    <t>3</t>
  </si>
  <si>
    <t>A7</t>
  </si>
  <si>
    <t>A7e</t>
  </si>
  <si>
    <t>3</t>
  </si>
  <si>
    <t>A7</t>
  </si>
  <si>
    <t>A7e</t>
  </si>
  <si>
    <t>4</t>
  </si>
  <si>
    <t>A8</t>
  </si>
  <si>
    <t>A8a</t>
  </si>
  <si>
    <t>4</t>
  </si>
  <si>
    <t>A8</t>
  </si>
  <si>
    <t>A8a</t>
  </si>
  <si>
    <t>5</t>
  </si>
  <si>
    <t>A8</t>
  </si>
  <si>
    <t>A8b</t>
  </si>
  <si>
    <t>5</t>
  </si>
  <si>
    <t>A8</t>
  </si>
  <si>
    <t>A8b</t>
  </si>
  <si>
    <t>6</t>
  </si>
  <si>
    <t>A8</t>
  </si>
  <si>
    <t>A8c</t>
  </si>
  <si>
    <t>6</t>
  </si>
  <si>
    <t>A8</t>
  </si>
  <si>
    <t>A8c</t>
  </si>
  <si>
    <t>7</t>
  </si>
  <si>
    <t>A8</t>
  </si>
  <si>
    <t>A8f</t>
  </si>
  <si>
    <t>7</t>
  </si>
  <si>
    <t>A8</t>
  </si>
  <si>
    <t>A8f</t>
  </si>
  <si>
    <t>8</t>
  </si>
  <si>
    <t>A8</t>
  </si>
  <si>
    <t>A8h</t>
  </si>
  <si>
    <t>8</t>
  </si>
  <si>
    <t>A8</t>
  </si>
  <si>
    <t>A8h</t>
  </si>
  <si>
    <t>9</t>
  </si>
  <si>
    <t>A10</t>
  </si>
  <si>
    <t>9</t>
  </si>
  <si>
    <t>A10</t>
  </si>
  <si>
    <t>10</t>
  </si>
  <si>
    <t>B7</t>
  </si>
  <si>
    <t>B7a</t>
  </si>
  <si>
    <t>10</t>
  </si>
  <si>
    <t>B7</t>
  </si>
  <si>
    <t>B7a</t>
  </si>
  <si>
    <t>Pilica - układ urbanistyczny, oś poprzeczna założenia pałacowego sprzegajaca je z miastem,  konkurs na palmę wielkanocną, mała rodzinna wytwórnia opłatków, klasztor</t>
  </si>
  <si>
    <t>funkcja osadnicza, funkcja ochrony przyrody</t>
  </si>
  <si>
    <t>funkcja turystyczna</t>
  </si>
  <si>
    <t>JK prezentująca m.  Pilica</t>
  </si>
  <si>
    <t>Urszula Myga-Pątek</t>
  </si>
  <si>
    <t>Jerzy Nita</t>
  </si>
  <si>
    <t>Widok na Pilice z wieży zamkowej w Smoleniu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</si>
</sst>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0.1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5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0.84899999999999998</v>
      </c>
    </row>
    <row r="7" spans="1:5" x14ac:dyDescent="0.25">
      <c r="A7" t="s">
        <v>70</v>
      </c>
      <c r="B7" t="s">
        <v>71</v>
      </c>
      <c r="C7" t="s">
        <v>72</v>
      </c>
      <c r="D7" s="3">
        <v>11.635</v>
      </c>
    </row>
    <row r="8" spans="1:5" x14ac:dyDescent="0.25">
      <c r="A8" t="s">
        <v>76</v>
      </c>
      <c r="B8" t="s">
        <v>77</v>
      </c>
      <c r="C8" t="s">
        <v>78</v>
      </c>
      <c r="D8" s="3">
        <v>9.8569999999999993</v>
      </c>
    </row>
    <row r="9" spans="1:5" x14ac:dyDescent="0.25">
      <c r="A9" t="s">
        <v>82</v>
      </c>
      <c r="B9" t="s">
        <v>83</v>
      </c>
      <c r="C9" t="s">
        <v>84</v>
      </c>
      <c r="D9" s="3">
        <v>3.8660000000000001</v>
      </c>
    </row>
    <row r="10" spans="1:5" x14ac:dyDescent="0.25">
      <c r="A10" t="s">
        <v>88</v>
      </c>
      <c r="B10" t="s">
        <v>89</v>
      </c>
      <c r="C10" t="s">
        <v>90</v>
      </c>
      <c r="D10" s="3">
        <v>1.0669999999999999</v>
      </c>
    </row>
    <row r="11" spans="1:5" x14ac:dyDescent="0.25">
      <c r="A11" t="s">
        <v>94</v>
      </c>
      <c r="B11" t="s">
        <v>95</v>
      </c>
      <c r="C11" t="s">
        <v>96</v>
      </c>
      <c r="D11" s="3">
        <v>25.309000000000001</v>
      </c>
    </row>
    <row r="12" spans="1:5" x14ac:dyDescent="0.25">
      <c r="A12" t="s">
        <v>100</v>
      </c>
      <c r="B12" t="s">
        <v>101</v>
      </c>
      <c r="C12" t="s">
        <v>102</v>
      </c>
      <c r="D12" s="3">
        <v>57.862000000000002</v>
      </c>
    </row>
    <row r="13" spans="1:5" x14ac:dyDescent="0.25">
      <c r="A13" t="s">
        <v>106</v>
      </c>
      <c r="B13" t="s">
        <v>107</v>
      </c>
      <c r="C13" t="s">
        <v>108</v>
      </c>
      <c r="D13" s="3">
        <v>10.304</v>
      </c>
    </row>
    <row r="14" spans="1:5" x14ac:dyDescent="0.25">
      <c r="A14" t="s">
        <v>112</v>
      </c>
      <c r="B14" t="s">
        <v>113</v>
      </c>
      <c r="C14" t="s">
        <v>113</v>
      </c>
      <c r="D14" s="3">
        <v>1.6479999999999999</v>
      </c>
    </row>
    <row r="15" spans="1:5" x14ac:dyDescent="0.25">
      <c r="A15" t="s">
        <v>116</v>
      </c>
      <c r="B15" t="s">
        <v>117</v>
      </c>
      <c r="C15" t="s">
        <v>118</v>
      </c>
      <c r="D15" s="3">
        <v>17.36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5"/>
  <sheetViews>
    <sheetView workbookViewId="0">
      <selection activeCell="G39" sqref="G39"/>
    </sheetView>
  </sheetViews>
  <sheetFormatPr defaultRowHeight="14.3" x14ac:dyDescent="0.25"/>
  <cols>
    <col min="4" max="4" width="8.875" style="3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6.625" customWidth="1"/>
    <col min="3" max="3" width="137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122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123</v>
      </c>
      <c r="C8" s="11"/>
    </row>
    <row r="9" spans="1:3" x14ac:dyDescent="0.25">
      <c r="A9" s="1" t="s">
        <v>27</v>
      </c>
      <c r="B9" s="10" t="s">
        <v>124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4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0.31661535850555145</v>
      </c>
    </row>
    <row r="6" spans="1:4" x14ac:dyDescent="0.25">
      <c r="A6" t="s">
        <v>73</v>
      </c>
      <c r="B6" t="s">
        <v>74</v>
      </c>
      <c r="C6" t="s">
        <v>75</v>
      </c>
      <c r="D6" s="3">
        <v>0.77545394524704736</v>
      </c>
    </row>
    <row r="7" spans="1:4" x14ac:dyDescent="0.25">
      <c r="A7" t="s">
        <v>79</v>
      </c>
      <c r="B7" t="s">
        <v>80</v>
      </c>
      <c r="C7" t="s">
        <v>81</v>
      </c>
      <c r="D7" s="3">
        <v>0.72709465462283063</v>
      </c>
    </row>
    <row r="8" spans="1:4" x14ac:dyDescent="0.25">
      <c r="A8" t="s">
        <v>85</v>
      </c>
      <c r="B8" t="s">
        <v>86</v>
      </c>
      <c r="C8" t="s">
        <v>87</v>
      </c>
      <c r="D8" s="3">
        <v>-0.43926660704822401</v>
      </c>
    </row>
    <row r="9" spans="1:4" x14ac:dyDescent="0.25">
      <c r="A9" t="s">
        <v>91</v>
      </c>
      <c r="B9" t="s">
        <v>92</v>
      </c>
      <c r="C9" t="s">
        <v>93</v>
      </c>
      <c r="D9" s="3">
        <v>-0.61209037436374503</v>
      </c>
    </row>
    <row r="10" spans="1:4" x14ac:dyDescent="0.25">
      <c r="A10" t="s">
        <v>97</v>
      </c>
      <c r="B10" t="s">
        <v>98</v>
      </c>
      <c r="C10" t="s">
        <v>99</v>
      </c>
      <c r="D10" s="3">
        <v>0.2488380687857546</v>
      </c>
    </row>
    <row r="11" spans="1:4" x14ac:dyDescent="0.25">
      <c r="A11" t="s">
        <v>103</v>
      </c>
      <c r="B11" t="s">
        <v>104</v>
      </c>
      <c r="C11" t="s">
        <v>105</v>
      </c>
      <c r="D11" s="3">
        <v>0.22881676716334692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-0.10623142134812083</v>
      </c>
    </row>
    <row r="13" spans="1:4" x14ac:dyDescent="0.25">
      <c r="A13" t="s">
        <v>114</v>
      </c>
      <c r="B13" t="s">
        <v>115</v>
      </c>
      <c r="C13" t="s">
        <v>115</v>
      </c>
      <c r="D13" s="3">
        <v>-6.3019182530660777E-3</v>
      </c>
    </row>
    <row r="14" spans="1:4" x14ac:dyDescent="0.25">
      <c r="A14" t="s">
        <v>119</v>
      </c>
      <c r="B14" t="s">
        <v>120</v>
      </c>
      <c r="C14" t="s">
        <v>121</v>
      </c>
      <c r="D14" s="3">
        <v>2.0159202530866032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HYPERLINK("http://gridw.home.pl/pub/audyt/Dokumentacja_fotograficzna_kartograficzna/ID_1022/Mapa_ID_1022.jpg","Mapa_ID_1022.jpg")</f>
        <v>Mapa_ID_1022.jpg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3"/>
  <sheetViews>
    <sheetView tabSelected="1" workbookViewId="0">
      <selection activeCell="A6" sqref="A6:H13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125</v>
      </c>
      <c r="D6" s="3" t="s">
        <v>126</v>
      </c>
      <c r="E6" s="20">
        <v>45020</v>
      </c>
      <c r="F6">
        <v>19.657304</v>
      </c>
      <c r="G6">
        <v>50.467852000000001</v>
      </c>
      <c r="H6" s="12" t="str">
        <f>HYPERLINK("https://gridw.home.pl/pub/audyt/Dokumentacja_fotograficzna_kartograficzna/ID_1022/1022_1.jpg","1022_1")</f>
        <v>1022_1</v>
      </c>
    </row>
    <row r="7" spans="1:8" x14ac:dyDescent="0.25">
      <c r="A7">
        <v>2</v>
      </c>
      <c r="B7" t="s">
        <v>48</v>
      </c>
      <c r="C7" t="s">
        <v>125</v>
      </c>
      <c r="D7" s="3" t="s">
        <v>126</v>
      </c>
      <c r="E7" s="20">
        <v>45020</v>
      </c>
      <c r="F7">
        <v>19.657489000000002</v>
      </c>
      <c r="G7">
        <v>50.467950000000002</v>
      </c>
      <c r="H7" s="12" t="str">
        <f>HYPERLINK("https://gridw.home.pl/pub/audyt/Dokumentacja_fotograficzna_kartograficzna/ID_1022/1022_2.jpg","1022_2")</f>
        <v>1022_2</v>
      </c>
    </row>
    <row r="8" spans="1:8" x14ac:dyDescent="0.25">
      <c r="A8">
        <v>3</v>
      </c>
      <c r="B8" t="s">
        <v>48</v>
      </c>
      <c r="C8" t="s">
        <v>125</v>
      </c>
      <c r="D8" s="3" t="s">
        <v>126</v>
      </c>
      <c r="E8" s="20">
        <v>45020</v>
      </c>
      <c r="F8">
        <v>19.657627000000002</v>
      </c>
      <c r="G8">
        <v>50.468085000000002</v>
      </c>
      <c r="H8" s="12" t="str">
        <f>HYPERLINK("https://gridw.home.pl/pub/audyt/Dokumentacja_fotograficzna_kartograficzna/ID_1022/1022_3.jpg","1022_3")</f>
        <v>1022_3</v>
      </c>
    </row>
    <row r="9" spans="1:8" x14ac:dyDescent="0.25">
      <c r="A9">
        <v>4</v>
      </c>
      <c r="B9" t="s">
        <v>48</v>
      </c>
      <c r="C9" t="s">
        <v>125</v>
      </c>
      <c r="D9" s="3" t="s">
        <v>127</v>
      </c>
      <c r="E9" s="20">
        <v>45020</v>
      </c>
      <c r="F9">
        <v>19.657706000000001</v>
      </c>
      <c r="G9">
        <v>50.468192000000002</v>
      </c>
      <c r="H9" s="12" t="str">
        <f>HYPERLINK("https://gridw.home.pl/pub/audyt/Dokumentacja_fotograficzna_kartograficzna/ID_1022/1022_4.jpg","1022_4")</f>
        <v>1022_4</v>
      </c>
    </row>
    <row r="10" spans="1:8" x14ac:dyDescent="0.25">
      <c r="A10">
        <v>5</v>
      </c>
      <c r="B10" t="s">
        <v>48</v>
      </c>
      <c r="C10" t="s">
        <v>125</v>
      </c>
      <c r="D10" s="3" t="s">
        <v>127</v>
      </c>
      <c r="E10" s="20">
        <v>45020</v>
      </c>
      <c r="F10">
        <v>19.674537999999998</v>
      </c>
      <c r="G10">
        <v>50.439864</v>
      </c>
      <c r="H10" s="12" t="str">
        <f>HYPERLINK("https://gridw.home.pl/pub/audyt/Dokumentacja_fotograficzna_kartograficzna/ID_1022/1022_5.jpg","1022_5")</f>
        <v>1022_5</v>
      </c>
    </row>
    <row r="11" spans="1:8" x14ac:dyDescent="0.25">
      <c r="A11">
        <v>6</v>
      </c>
      <c r="B11" t="s">
        <v>48</v>
      </c>
      <c r="C11" t="s">
        <v>125</v>
      </c>
      <c r="D11" s="3" t="s">
        <v>127</v>
      </c>
      <c r="E11" s="20">
        <v>45020</v>
      </c>
      <c r="F11">
        <v>19.67454</v>
      </c>
      <c r="G11">
        <v>50.439864</v>
      </c>
      <c r="H11" s="12" t="str">
        <f>HYPERLINK("https://gridw.home.pl/pub/audyt/Dokumentacja_fotograficzna_kartograficzna/ID_1022/1022_6.jpg","1022_6")</f>
        <v>1022_6</v>
      </c>
    </row>
    <row r="12" spans="1:8" x14ac:dyDescent="0.25">
      <c r="A12">
        <v>7</v>
      </c>
      <c r="B12" t="s">
        <v>48</v>
      </c>
      <c r="C12" t="s">
        <v>125</v>
      </c>
      <c r="D12" s="3" t="s">
        <v>127</v>
      </c>
      <c r="E12" s="20">
        <v>45020</v>
      </c>
      <c r="F12">
        <v>19.674541000000001</v>
      </c>
      <c r="G12">
        <v>50.439866000000002</v>
      </c>
      <c r="H12" s="12" t="str">
        <f>HYPERLINK("https://gridw.home.pl/pub/audyt/Dokumentacja_fotograficzna_kartograficzna/ID_1022/1022_7.jpg","1022_7")</f>
        <v>1022_7</v>
      </c>
    </row>
    <row r="13" spans="1:8" x14ac:dyDescent="0.25">
      <c r="A13">
        <v>8</v>
      </c>
      <c r="B13" t="s">
        <v>48</v>
      </c>
      <c r="C13" t="s">
        <v>128</v>
      </c>
      <c r="D13" s="3" t="s">
        <v>127</v>
      </c>
      <c r="E13" s="20">
        <v>44877</v>
      </c>
      <c r="F13">
        <v>19.676358</v>
      </c>
      <c r="G13">
        <v>50.438431000000001</v>
      </c>
      <c r="H13" s="12" t="str">
        <f>HYPERLINK("https://gridw.home.pl/pub/audyt/Dokumentacja_fotograficzna_kartograficzna/ID_1022/1022_8.jpg","1022_8")</f>
        <v>1022_8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A0DB76-70F0-439E-BA0A-5541722B5B0A}"/>
</file>

<file path=customXml/itemProps2.xml><?xml version="1.0" encoding="utf-8"?>
<ds:datastoreItem xmlns:ds="http://schemas.openxmlformats.org/officeDocument/2006/customXml" ds:itemID="{9E049C9B-CA2E-4D81-B082-147EF654371D}"/>
</file>

<file path=customXml/itemProps3.xml><?xml version="1.0" encoding="utf-8"?>
<ds:datastoreItem xmlns:ds="http://schemas.openxmlformats.org/officeDocument/2006/customXml" ds:itemID="{8A976366-6DC8-4F08-BEB7-356D7B1213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